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23256" windowHeight="12312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7" i="1" l="1"/>
  <c r="G46" i="1"/>
  <c r="G44" i="1"/>
  <c r="G43" i="1"/>
  <c r="C43" i="1"/>
  <c r="G42" i="1"/>
  <c r="C42" i="1"/>
  <c r="C40" i="1"/>
  <c r="I37" i="1" l="1"/>
  <c r="I36" i="1"/>
  <c r="G40" i="1" l="1"/>
  <c r="I34" i="1"/>
  <c r="G41" i="1" s="1"/>
  <c r="I32" i="1"/>
  <c r="G45" i="1" s="1"/>
  <c r="C47" i="1" l="1"/>
  <c r="C45" i="1" l="1"/>
  <c r="C44" i="1"/>
  <c r="C41" i="1"/>
</calcChain>
</file>

<file path=xl/sharedStrings.xml><?xml version="1.0" encoding="utf-8"?>
<sst xmlns="http://schemas.openxmlformats.org/spreadsheetml/2006/main" count="234" uniqueCount="140">
  <si>
    <t>№ п\п</t>
  </si>
  <si>
    <t>№ ГК (Реестровый номер контракта)</t>
  </si>
  <si>
    <t>Заказчик</t>
  </si>
  <si>
    <t>Исполнитель</t>
  </si>
  <si>
    <t>Регион РФ</t>
  </si>
  <si>
    <t>Школьные автобусы</t>
  </si>
  <si>
    <t>Марка автомобиля</t>
  </si>
  <si>
    <t>Кол-во закупаемых автобусов по контракту</t>
  </si>
  <si>
    <t>Вместимость школьных автобусов (чел.)</t>
  </si>
  <si>
    <t>Оснащение автобуса (тахограф, Глонасс/GPS)</t>
  </si>
  <si>
    <t>№ 1921/Ф-2017/66/33 от 09.11.17 (1770559633917000461)</t>
  </si>
  <si>
    <t>Минпромторг России</t>
  </si>
  <si>
    <t>ООО "Форд Соллерс Холдинг"</t>
  </si>
  <si>
    <t>Саратовская область</t>
  </si>
  <si>
    <t>Форд Транзит (передний привод)</t>
  </si>
  <si>
    <t>13-20</t>
  </si>
  <si>
    <t>Входит в стоимость автомобиля</t>
  </si>
  <si>
    <t>Форд Транзит (задний привод, массой более 4,5 т. и менее 6 т.)</t>
  </si>
  <si>
    <t>22-24</t>
  </si>
  <si>
    <t>№ 1921/П-2017/38/28 от 19.12.17 (1770559633917000923)</t>
  </si>
  <si>
    <t>ООО "ПАЗ"</t>
  </si>
  <si>
    <t>Волгоградская область</t>
  </si>
  <si>
    <t>ПАЗ 32053-70 школьный (задний привод, более 6т.)</t>
  </si>
  <si>
    <t>№ 1921/Г-2017/14/10 от 19.12.17 (1770559633917000934)</t>
  </si>
  <si>
    <t>ООО "Автомобильный завод ГАЗ"</t>
  </si>
  <si>
    <t>Республика Мордовия</t>
  </si>
  <si>
    <t>ГАЗ-А67R42 (задний приводный, менее 4,5т.)</t>
  </si>
  <si>
    <t>ГАЗ-А66R33 (задний приводный)</t>
  </si>
  <si>
    <t>№ 1921/К-2017/62/19 от 14.12.17 (1770559633917000869)</t>
  </si>
  <si>
    <t>ООО "КАВЗ"</t>
  </si>
  <si>
    <t>Псковская область</t>
  </si>
  <si>
    <t>КАВЗ 4238-45 школьный (задний привод, менее 15т.</t>
  </si>
  <si>
    <t>более 30</t>
  </si>
  <si>
    <t>№ 1921/В-2017/09/03 от 07.12.17  (1770559633917000697)</t>
  </si>
  <si>
    <t>ООО "Волгабас"</t>
  </si>
  <si>
    <t>Республика Карачаево-Черкессия</t>
  </si>
  <si>
    <t>Volgabus 5285D2-0000010 (задний привод, полная масса более 15 т.)</t>
  </si>
  <si>
    <t>№ 44-ДОН от 03.11.17 (0167200003417004973)</t>
  </si>
  <si>
    <t>Департамент образования и науки Тюменской области</t>
  </si>
  <si>
    <t>ООО "Спец-Техника Нижегородец" (ООО «СТН»)</t>
  </si>
  <si>
    <t>Тюменская область</t>
  </si>
  <si>
    <t>Форд Транзит TST41D (передний привод)</t>
  </si>
  <si>
    <t>№ 0162200011817002347 от 22.12.17 (0162200011817002347)</t>
  </si>
  <si>
    <t>ГКУ "Хозяйственно-эксплуатационное управление Министерства общего и профессионального образования Свердловской области"</t>
  </si>
  <si>
    <t>ООО "Спецтехника"</t>
  </si>
  <si>
    <t>Свердловская область</t>
  </si>
  <si>
    <t>ГАЗ-322121 школьный (задний привод)</t>
  </si>
  <si>
    <t>10-12</t>
  </si>
  <si>
    <t>№ 35-ДОН от 12.09.17 (0167200003417003679)</t>
  </si>
  <si>
    <t>ООО "Юрма-Сервис"</t>
  </si>
  <si>
    <t>ГАЗ-322171 школьный (задний привод)</t>
  </si>
  <si>
    <t>№ 32-ДОН от 11.09.17 (2720213749817000026)</t>
  </si>
  <si>
    <t>ООО «УКПТО-Тюменьавтотранс»</t>
  </si>
  <si>
    <t>№ 33-ДОН от 11.09.17 (0167200003417003677)</t>
  </si>
  <si>
    <t>ПАЗ 423470-04 школьный (задний привод, более 6т.)</t>
  </si>
  <si>
    <t>№ 0169300029117000025-0172417-02 от 14.07.17 (3743001097317000027)</t>
  </si>
  <si>
    <t>Управление образования администрации Еткульского муниципального района</t>
  </si>
  <si>
    <t>ООО «Синегорье – Авто»</t>
  </si>
  <si>
    <t>Челябинская область</t>
  </si>
  <si>
    <t>№ 0318300225017000181-0170859-02 от 28.07.2017 (3234900657617000013)</t>
  </si>
  <si>
    <t>МБОУ "Средняя общеобразовательная школа №48 имени полковника пограничной службы ФСБ России Сокола Владимира Петровича" станицы Черноерковской муниципального образования</t>
  </si>
  <si>
    <t>ООО «Меридиан - Авто»</t>
  </si>
  <si>
    <t>Краснодарский край</t>
  </si>
  <si>
    <t>22-25</t>
  </si>
  <si>
    <t>№ 0107200002717000289-0235170-01 от 02.05.2017 (2110148113317000033)</t>
  </si>
  <si>
    <t>Министерство образования, науки и молодежной политики Республики Коми</t>
  </si>
  <si>
    <t>ООО "Авто-Премиум"</t>
  </si>
  <si>
    <t>Республика Коми</t>
  </si>
  <si>
    <t>№ 0162200011817000627 от 31.05.2017 (2667409958017000025)</t>
  </si>
  <si>
    <t>ООО "Предприятие "Стройкомплект""</t>
  </si>
  <si>
    <t>№ 0353300036217000002-0208675-01 (3564900501817000002)</t>
  </si>
  <si>
    <t>МБОУ "Свердловская средняя общеобразовательная школа" Тоцкий район, п. Свердлово</t>
  </si>
  <si>
    <t>ООО "ПрофАвто НН"</t>
  </si>
  <si>
    <t>Оренбургская область</t>
  </si>
  <si>
    <t>ГАЗ ЛУИДОР-2250N9 на базе A67R42 (задний приводный, менее 4,5т.)</t>
  </si>
  <si>
    <t>№ Ф.2017.530273 от 05.12.17 (0366200035617006423)</t>
  </si>
  <si>
    <t>Государственное учреждение Тульской области "Социально-реабилитационный центр для несовершеннолетних № 4"</t>
  </si>
  <si>
    <t>ООО "ТоргАвто"</t>
  </si>
  <si>
    <t>Тульская область</t>
  </si>
  <si>
    <t>ГАЗ A69R33  (задний приводный)</t>
  </si>
  <si>
    <t>№ 42 от 28.11.2017 (0328300126017000127)</t>
  </si>
  <si>
    <t>МБОУ "Санниковская основная общеобразовательная школа" Ковровского района</t>
  </si>
  <si>
    <t>ООО «ВладимиравтоГАЗсервис»</t>
  </si>
  <si>
    <t>Владимирская область</t>
  </si>
  <si>
    <t>ГАЗ А6742 (задний приводный, менее 4,5т.)</t>
  </si>
  <si>
    <t>№ Ф.2017.407363 от 19.09.2017 (2711301297017000076)</t>
  </si>
  <si>
    <t xml:space="preserve">Государственное учреждение Тульской области «Комплексный центр социального обслуживания населения № 4» </t>
  </si>
  <si>
    <t>ООО «Группа компаний «ВИСТА»</t>
  </si>
  <si>
    <t>Микроавтобус 2250N4 (Базовое транспортное средство ГАЗ  – A69R33) задний приводный, менее 4,5т.)</t>
  </si>
  <si>
    <t>№65/аук от 22.02.2017 (2615504070517000008)</t>
  </si>
  <si>
    <t>Государственное казенное общеобразовательное учреждение Ростовской области «Шахтинская специальная школа-интернат № 16»</t>
  </si>
  <si>
    <t>ООО «СервисЦентр-НН»</t>
  </si>
  <si>
    <t>Ростовская область</t>
  </si>
  <si>
    <t>ГАЗ GST431 (задний приводный, менее 4,5т.)</t>
  </si>
  <si>
    <t>№ 0356200000617000012-0079624-03 от 17.04.2017 (2590801518417000006)</t>
  </si>
  <si>
    <t>ГКУСО ПК ЦПД с ОВЗ г. Перми</t>
  </si>
  <si>
    <t>Пермский край</t>
  </si>
  <si>
    <t>ГАЗ NEXT A67R42 (задний приводный, менее 4,5т.)</t>
  </si>
  <si>
    <t>Средняя стоимость автобуса "ГАЗ" (вместимость 10-12 чел.)</t>
  </si>
  <si>
    <t>Средняя стоимость автобуса "ГАЗ" (вместимость 22-24 чел.)</t>
  </si>
  <si>
    <t>Средняя стоимость автобуса "Форд Транзит" (13-20 чел.)</t>
  </si>
  <si>
    <t>Средняя стоимость автобуса "Форд Транзит" (22-24 чел.)</t>
  </si>
  <si>
    <t>Средняя стоимость автобуса "Волгабас" (более 30)</t>
  </si>
  <si>
    <t>Администрация Нижнетавдинского муниципального района</t>
  </si>
  <si>
    <t>№ 36/ЭА-16-07/17 от 04.08.2017 (3721900771517000049)</t>
  </si>
  <si>
    <t>КАВЗ-4238-45 школьный (задний привод, менее 15т.</t>
  </si>
  <si>
    <t>№ 1921/Г-2017/66/43 от 14.11.2017 (1770559633917000481)</t>
  </si>
  <si>
    <t>Закупки школьных автобусов данной марки за 2017 год не найдены (за исключением Минпромторга России)</t>
  </si>
  <si>
    <t>Средняя стоимость автобусов "ГАЗ" (вместимость 13-20 чел.)</t>
  </si>
  <si>
    <t>Цена с НДС (за ед.), руб.</t>
  </si>
  <si>
    <t>Сумма ГК, руб.</t>
  </si>
  <si>
    <t>Ульяновская область</t>
  </si>
  <si>
    <t>№ 0168200002417005371-0057559-01 (0368300081717000004)</t>
  </si>
  <si>
    <t xml:space="preserve"> Ф.2017.141090  </t>
  </si>
  <si>
    <t>Новосибирская область</t>
  </si>
  <si>
    <t>Иркутская область</t>
  </si>
  <si>
    <t>ГАЗ А69R33</t>
  </si>
  <si>
    <t>№0334300075217000002-0164070-02 (0334300075217000002)</t>
  </si>
  <si>
    <t>№0356300134317000003-0193218-01 (0356300134317000003)</t>
  </si>
  <si>
    <t>ПАЗ 32053-70 школьный (задний привод, более 6т., утепленный)</t>
  </si>
  <si>
    <t>№12 
(0167300008317000029)</t>
  </si>
  <si>
    <t xml:space="preserve">МКУ "УИ И ЗР Г. ИШИМА" </t>
  </si>
  <si>
    <t xml:space="preserve">ООО "ВЕГА НН" </t>
  </si>
  <si>
    <t>№ 0358200050817000028-0218562-01 (0358200050817000028)</t>
  </si>
  <si>
    <t xml:space="preserve">ГАЗ 322121 </t>
  </si>
  <si>
    <t>Средняя стоимость автобуса "ПАЗ"
 (22-24 чел.)</t>
  </si>
  <si>
    <t>Средняя стоимость автобуса "КАВЗ" 
(более 30)</t>
  </si>
  <si>
    <t>Средняя стомиость ПАЗ ут. (22-24 чел.)</t>
  </si>
  <si>
    <t>наши данные</t>
  </si>
  <si>
    <t xml:space="preserve">ООО "ТСС Ростов" </t>
  </si>
  <si>
    <t xml:space="preserve">ООО "Автотрейд" </t>
  </si>
  <si>
    <t>ООО "Торг Авто"</t>
  </si>
  <si>
    <t>ООО "Спецмаш"</t>
  </si>
  <si>
    <t xml:space="preserve">ООО "Русский автобус-Поволжье"" </t>
  </si>
  <si>
    <t>ООО «Грузавтоимпорт»</t>
  </si>
  <si>
    <t>ГБОУ РО «Шолоховская школа-интернат»</t>
  </si>
  <si>
    <t xml:space="preserve">МБОУ "Орлинская СОШ" </t>
  </si>
  <si>
    <t xml:space="preserve">МКОУ "Ершовская СОШ" </t>
  </si>
  <si>
    <t>Минобрнауки Новосибирской области</t>
  </si>
  <si>
    <t>МКОУ "Средняя школа С. Тиинск"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</si>
</sst>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6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0" fontId="0" fillId="2" borderId="3" xfId="0" applyFill="1" applyBorder="1" applyAlignment="1">
      <alignment horizontal="center" vertical="center" wrapText="1"/>
    </xf>
    <xf numFmtId="4" fontId="0" fillId="2" borderId="3" xfId="0" applyNumberForma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0" fillId="2" borderId="3" xfId="0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4" fontId="0" fillId="2" borderId="3" xfId="0" applyNumberForma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abSelected="1" zoomScaleNormal="100" workbookViewId="0">
      <selection sqref="A1:A3"/>
    </sheetView>
  </sheetViews>
  <sheetFormatPr defaultColWidth="35.6640625" defaultRowHeight="14.4" x14ac:dyDescent="0.3"/>
  <cols>
    <col min="1" max="1" width="6.33203125" customWidth="1"/>
    <col min="2" max="2" width="34.88671875" customWidth="1"/>
    <col min="3" max="3" width="16" customWidth="1"/>
    <col min="4" max="4" width="24.88671875" customWidth="1"/>
    <col min="5" max="5" width="23" customWidth="1"/>
    <col min="6" max="6" width="15.33203125" customWidth="1"/>
    <col min="7" max="7" width="33.109375" customWidth="1"/>
    <col min="8" max="8" width="12.88671875" customWidth="1"/>
    <col min="9" max="9" width="16" customWidth="1"/>
    <col min="10" max="10" width="12.33203125" customWidth="1"/>
    <col min="11" max="11" width="17.6640625" customWidth="1"/>
  </cols>
  <sheetData>
    <row r="1" spans="1:11" ht="15" thickBot="1" x14ac:dyDescent="0.35">
      <c r="A1" s="30" t="s">
        <v>0</v>
      </c>
      <c r="B1" s="31" t="s">
        <v>1</v>
      </c>
      <c r="C1" s="33" t="s">
        <v>110</v>
      </c>
      <c r="D1" s="33" t="s">
        <v>2</v>
      </c>
      <c r="E1" s="33" t="s">
        <v>3</v>
      </c>
      <c r="F1" s="33" t="s">
        <v>4</v>
      </c>
      <c r="G1" s="35" t="s">
        <v>5</v>
      </c>
      <c r="H1" s="35"/>
      <c r="I1" s="35"/>
      <c r="J1" s="35"/>
      <c r="K1" s="35"/>
    </row>
    <row r="2" spans="1:11" ht="15" thickBot="1" x14ac:dyDescent="0.35">
      <c r="A2" s="30"/>
      <c r="B2" s="31"/>
      <c r="C2" s="33"/>
      <c r="D2" s="33"/>
      <c r="E2" s="33"/>
      <c r="F2" s="33"/>
      <c r="G2" s="36" t="s">
        <v>6</v>
      </c>
      <c r="H2" s="36" t="s">
        <v>7</v>
      </c>
      <c r="I2" s="36" t="s">
        <v>109</v>
      </c>
      <c r="J2" s="36" t="s">
        <v>8</v>
      </c>
      <c r="K2" s="36" t="s">
        <v>9</v>
      </c>
    </row>
    <row r="3" spans="1:11" ht="54" customHeight="1" x14ac:dyDescent="0.3">
      <c r="A3" s="30"/>
      <c r="B3" s="32"/>
      <c r="C3" s="34"/>
      <c r="D3" s="34"/>
      <c r="E3" s="34"/>
      <c r="F3" s="34"/>
      <c r="G3" s="37"/>
      <c r="H3" s="37"/>
      <c r="I3" s="37"/>
      <c r="J3" s="37"/>
      <c r="K3" s="37"/>
    </row>
    <row r="4" spans="1:11" ht="15" x14ac:dyDescent="0.25">
      <c r="A4" s="13">
        <v>1</v>
      </c>
      <c r="B4" s="26">
        <v>2</v>
      </c>
      <c r="C4" s="13">
        <v>3</v>
      </c>
      <c r="D4" s="13">
        <v>4</v>
      </c>
      <c r="E4" s="13">
        <v>5</v>
      </c>
      <c r="F4" s="13">
        <v>6</v>
      </c>
      <c r="G4" s="13">
        <v>7</v>
      </c>
      <c r="H4" s="13">
        <v>8</v>
      </c>
      <c r="I4" s="13">
        <v>9</v>
      </c>
      <c r="J4" s="13">
        <v>10</v>
      </c>
      <c r="K4" s="13">
        <v>11</v>
      </c>
    </row>
    <row r="5" spans="1:11" ht="45" hidden="1" x14ac:dyDescent="0.25">
      <c r="A5" s="38">
        <v>1</v>
      </c>
      <c r="B5" s="39" t="s">
        <v>10</v>
      </c>
      <c r="C5" s="40">
        <v>48520000</v>
      </c>
      <c r="D5" s="40" t="s">
        <v>11</v>
      </c>
      <c r="E5" s="38" t="s">
        <v>12</v>
      </c>
      <c r="F5" s="38" t="s">
        <v>13</v>
      </c>
      <c r="G5" s="6" t="s">
        <v>14</v>
      </c>
      <c r="H5" s="6">
        <v>8</v>
      </c>
      <c r="I5" s="7">
        <v>2110000</v>
      </c>
      <c r="J5" s="7" t="s">
        <v>15</v>
      </c>
      <c r="K5" s="7" t="s">
        <v>16</v>
      </c>
    </row>
    <row r="6" spans="1:11" ht="45" hidden="1" x14ac:dyDescent="0.25">
      <c r="A6" s="38"/>
      <c r="B6" s="39"/>
      <c r="C6" s="40"/>
      <c r="D6" s="40"/>
      <c r="E6" s="38"/>
      <c r="F6" s="38"/>
      <c r="G6" s="6" t="s">
        <v>17</v>
      </c>
      <c r="H6" s="8">
        <v>14</v>
      </c>
      <c r="I6" s="9">
        <v>2260000</v>
      </c>
      <c r="J6" s="9" t="s">
        <v>18</v>
      </c>
      <c r="K6" s="7" t="s">
        <v>16</v>
      </c>
    </row>
    <row r="7" spans="1:11" ht="45" hidden="1" x14ac:dyDescent="0.25">
      <c r="A7" s="24">
        <v>2</v>
      </c>
      <c r="B7" s="27" t="s">
        <v>19</v>
      </c>
      <c r="C7" s="7">
        <v>80653500</v>
      </c>
      <c r="D7" s="7" t="s">
        <v>11</v>
      </c>
      <c r="E7" s="6" t="s">
        <v>20</v>
      </c>
      <c r="F7" s="8" t="s">
        <v>21</v>
      </c>
      <c r="G7" s="6" t="s">
        <v>22</v>
      </c>
      <c r="H7" s="8">
        <v>45</v>
      </c>
      <c r="I7" s="9">
        <v>1792300</v>
      </c>
      <c r="J7" s="6" t="s">
        <v>18</v>
      </c>
      <c r="K7" s="7" t="s">
        <v>16</v>
      </c>
    </row>
    <row r="8" spans="1:11" ht="45" hidden="1" x14ac:dyDescent="0.25">
      <c r="A8" s="38">
        <v>3</v>
      </c>
      <c r="B8" s="39" t="s">
        <v>23</v>
      </c>
      <c r="C8" s="40">
        <v>21250800</v>
      </c>
      <c r="D8" s="40" t="s">
        <v>11</v>
      </c>
      <c r="E8" s="38" t="s">
        <v>24</v>
      </c>
      <c r="F8" s="38" t="s">
        <v>25</v>
      </c>
      <c r="G8" s="6" t="s">
        <v>26</v>
      </c>
      <c r="H8" s="8">
        <v>1</v>
      </c>
      <c r="I8" s="9">
        <v>1826800</v>
      </c>
      <c r="J8" s="9" t="s">
        <v>18</v>
      </c>
      <c r="K8" s="7" t="s">
        <v>16</v>
      </c>
    </row>
    <row r="9" spans="1:11" ht="45" hidden="1" x14ac:dyDescent="0.25">
      <c r="A9" s="38"/>
      <c r="B9" s="39"/>
      <c r="C9" s="40"/>
      <c r="D9" s="40"/>
      <c r="E9" s="38"/>
      <c r="F9" s="38"/>
      <c r="G9" s="6" t="s">
        <v>27</v>
      </c>
      <c r="H9" s="6">
        <v>8</v>
      </c>
      <c r="I9" s="7">
        <v>1715000</v>
      </c>
      <c r="J9" s="7" t="s">
        <v>15</v>
      </c>
      <c r="K9" s="7" t="s">
        <v>16</v>
      </c>
    </row>
    <row r="10" spans="1:11" ht="45" hidden="1" x14ac:dyDescent="0.25">
      <c r="A10" s="24">
        <v>4</v>
      </c>
      <c r="B10" s="27" t="s">
        <v>28</v>
      </c>
      <c r="C10" s="7">
        <v>10233600</v>
      </c>
      <c r="D10" s="7" t="s">
        <v>11</v>
      </c>
      <c r="E10" s="6" t="s">
        <v>29</v>
      </c>
      <c r="F10" s="8" t="s">
        <v>30</v>
      </c>
      <c r="G10" s="6" t="s">
        <v>31</v>
      </c>
      <c r="H10" s="8">
        <v>2</v>
      </c>
      <c r="I10" s="9">
        <v>5116800</v>
      </c>
      <c r="J10" s="6" t="s">
        <v>32</v>
      </c>
      <c r="K10" s="7" t="s">
        <v>16</v>
      </c>
    </row>
    <row r="11" spans="1:11" ht="45" hidden="1" x14ac:dyDescent="0.25">
      <c r="A11" s="24">
        <v>5</v>
      </c>
      <c r="B11" s="27" t="s">
        <v>33</v>
      </c>
      <c r="C11" s="7">
        <v>6290000</v>
      </c>
      <c r="D11" s="7" t="s">
        <v>11</v>
      </c>
      <c r="E11" s="6" t="s">
        <v>34</v>
      </c>
      <c r="F11" s="6" t="s">
        <v>35</v>
      </c>
      <c r="G11" s="6" t="s">
        <v>36</v>
      </c>
      <c r="H11" s="8">
        <v>1</v>
      </c>
      <c r="I11" s="7">
        <v>6290000</v>
      </c>
      <c r="J11" s="6" t="s">
        <v>32</v>
      </c>
      <c r="K11" s="7" t="s">
        <v>16</v>
      </c>
    </row>
    <row r="12" spans="1:11" ht="45" hidden="1" x14ac:dyDescent="0.25">
      <c r="A12" s="24">
        <v>6</v>
      </c>
      <c r="B12" s="27" t="s">
        <v>106</v>
      </c>
      <c r="C12" s="7">
        <v>44078880</v>
      </c>
      <c r="D12" s="7" t="s">
        <v>11</v>
      </c>
      <c r="E12" s="6" t="s">
        <v>24</v>
      </c>
      <c r="F12" s="6" t="s">
        <v>13</v>
      </c>
      <c r="G12" s="11" t="s">
        <v>46</v>
      </c>
      <c r="H12" s="8">
        <v>18</v>
      </c>
      <c r="I12" s="7">
        <v>1179160</v>
      </c>
      <c r="J12" s="10" t="s">
        <v>47</v>
      </c>
      <c r="K12" s="7" t="s">
        <v>16</v>
      </c>
    </row>
    <row r="13" spans="1:11" ht="27.6" x14ac:dyDescent="0.3">
      <c r="A13" s="41">
        <v>1</v>
      </c>
      <c r="B13" s="42" t="s">
        <v>37</v>
      </c>
      <c r="C13" s="43">
        <v>11328500</v>
      </c>
      <c r="D13" s="41" t="s">
        <v>38</v>
      </c>
      <c r="E13" s="41" t="s">
        <v>39</v>
      </c>
      <c r="F13" s="41" t="s">
        <v>40</v>
      </c>
      <c r="G13" s="14" t="s">
        <v>41</v>
      </c>
      <c r="H13" s="14">
        <v>3</v>
      </c>
      <c r="I13" s="15">
        <v>2838750</v>
      </c>
      <c r="J13" s="15" t="s">
        <v>18</v>
      </c>
      <c r="K13" s="15" t="s">
        <v>16</v>
      </c>
    </row>
    <row r="14" spans="1:11" ht="27.6" x14ac:dyDescent="0.3">
      <c r="A14" s="41"/>
      <c r="B14" s="42"/>
      <c r="C14" s="43"/>
      <c r="D14" s="41"/>
      <c r="E14" s="41"/>
      <c r="F14" s="41"/>
      <c r="G14" s="14" t="s">
        <v>41</v>
      </c>
      <c r="H14" s="14">
        <v>1</v>
      </c>
      <c r="I14" s="15">
        <v>2812250</v>
      </c>
      <c r="J14" s="15" t="s">
        <v>15</v>
      </c>
      <c r="K14" s="15" t="s">
        <v>16</v>
      </c>
    </row>
    <row r="15" spans="1:11" ht="27.6" x14ac:dyDescent="0.3">
      <c r="A15" s="41">
        <v>2</v>
      </c>
      <c r="B15" s="42" t="s">
        <v>42</v>
      </c>
      <c r="C15" s="43">
        <v>17851995.120000001</v>
      </c>
      <c r="D15" s="41" t="s">
        <v>43</v>
      </c>
      <c r="E15" s="41" t="s">
        <v>44</v>
      </c>
      <c r="F15" s="41" t="s">
        <v>45</v>
      </c>
      <c r="G15" s="14" t="s">
        <v>31</v>
      </c>
      <c r="H15" s="14">
        <v>1</v>
      </c>
      <c r="I15" s="15">
        <v>5230000</v>
      </c>
      <c r="J15" s="14" t="s">
        <v>32</v>
      </c>
      <c r="K15" s="15" t="s">
        <v>16</v>
      </c>
    </row>
    <row r="16" spans="1:11" ht="27.6" x14ac:dyDescent="0.3">
      <c r="A16" s="41"/>
      <c r="B16" s="42"/>
      <c r="C16" s="43"/>
      <c r="D16" s="41"/>
      <c r="E16" s="41"/>
      <c r="F16" s="41"/>
      <c r="G16" s="16" t="s">
        <v>22</v>
      </c>
      <c r="H16" s="16">
        <v>5</v>
      </c>
      <c r="I16" s="15">
        <v>1912300</v>
      </c>
      <c r="J16" s="14" t="s">
        <v>18</v>
      </c>
      <c r="K16" s="15" t="s">
        <v>16</v>
      </c>
    </row>
    <row r="17" spans="1:11" ht="27.6" x14ac:dyDescent="0.3">
      <c r="A17" s="41"/>
      <c r="B17" s="42"/>
      <c r="C17" s="43"/>
      <c r="D17" s="41"/>
      <c r="E17" s="41"/>
      <c r="F17" s="41"/>
      <c r="G17" s="14" t="s">
        <v>46</v>
      </c>
      <c r="H17" s="16">
        <v>1</v>
      </c>
      <c r="I17" s="15">
        <v>1138466.67</v>
      </c>
      <c r="J17" s="17" t="s">
        <v>47</v>
      </c>
      <c r="K17" s="15" t="s">
        <v>16</v>
      </c>
    </row>
    <row r="18" spans="1:11" ht="27.6" x14ac:dyDescent="0.3">
      <c r="A18" s="25">
        <v>3</v>
      </c>
      <c r="B18" s="28" t="s">
        <v>48</v>
      </c>
      <c r="C18" s="15">
        <v>2546450</v>
      </c>
      <c r="D18" s="14" t="s">
        <v>38</v>
      </c>
      <c r="E18" s="14" t="s">
        <v>49</v>
      </c>
      <c r="F18" s="14" t="s">
        <v>40</v>
      </c>
      <c r="G18" s="14" t="s">
        <v>50</v>
      </c>
      <c r="H18" s="14">
        <v>2</v>
      </c>
      <c r="I18" s="15">
        <v>1273225</v>
      </c>
      <c r="J18" s="17" t="s">
        <v>47</v>
      </c>
      <c r="K18" s="15" t="s">
        <v>16</v>
      </c>
    </row>
    <row r="19" spans="1:11" ht="27.6" x14ac:dyDescent="0.3">
      <c r="A19" s="25">
        <v>4</v>
      </c>
      <c r="B19" s="28" t="s">
        <v>51</v>
      </c>
      <c r="C19" s="15">
        <v>134550000</v>
      </c>
      <c r="D19" s="14" t="s">
        <v>38</v>
      </c>
      <c r="E19" s="14" t="s">
        <v>52</v>
      </c>
      <c r="F19" s="14" t="s">
        <v>40</v>
      </c>
      <c r="G19" s="14" t="s">
        <v>31</v>
      </c>
      <c r="H19" s="14">
        <v>25</v>
      </c>
      <c r="I19" s="15">
        <v>5382000</v>
      </c>
      <c r="J19" s="14" t="s">
        <v>32</v>
      </c>
      <c r="K19" s="15" t="s">
        <v>16</v>
      </c>
    </row>
    <row r="20" spans="1:11" ht="27.6" x14ac:dyDescent="0.3">
      <c r="A20" s="25">
        <v>5</v>
      </c>
      <c r="B20" s="28" t="s">
        <v>53</v>
      </c>
      <c r="C20" s="15">
        <v>50405000</v>
      </c>
      <c r="D20" s="14" t="s">
        <v>38</v>
      </c>
      <c r="E20" s="14" t="s">
        <v>52</v>
      </c>
      <c r="F20" s="14" t="s">
        <v>40</v>
      </c>
      <c r="G20" s="14" t="s">
        <v>54</v>
      </c>
      <c r="H20" s="14">
        <v>17</v>
      </c>
      <c r="I20" s="15">
        <v>2965000</v>
      </c>
      <c r="J20" s="14" t="s">
        <v>18</v>
      </c>
      <c r="K20" s="15" t="s">
        <v>16</v>
      </c>
    </row>
    <row r="21" spans="1:11" ht="41.4" x14ac:dyDescent="0.3">
      <c r="A21" s="25">
        <v>6</v>
      </c>
      <c r="B21" s="29" t="s">
        <v>55</v>
      </c>
      <c r="C21" s="15">
        <v>3622880</v>
      </c>
      <c r="D21" s="16" t="s">
        <v>56</v>
      </c>
      <c r="E21" s="16" t="s">
        <v>57</v>
      </c>
      <c r="F21" s="16" t="s">
        <v>58</v>
      </c>
      <c r="G21" s="14" t="s">
        <v>22</v>
      </c>
      <c r="H21" s="16">
        <v>2</v>
      </c>
      <c r="I21" s="15">
        <v>1811440</v>
      </c>
      <c r="J21" s="14" t="s">
        <v>18</v>
      </c>
      <c r="K21" s="15" t="s">
        <v>16</v>
      </c>
    </row>
    <row r="22" spans="1:11" ht="115.5" customHeight="1" x14ac:dyDescent="0.3">
      <c r="A22" s="16">
        <v>7</v>
      </c>
      <c r="B22" s="29" t="s">
        <v>59</v>
      </c>
      <c r="C22" s="15">
        <v>1685110.68</v>
      </c>
      <c r="D22" s="16" t="s">
        <v>60</v>
      </c>
      <c r="E22" s="16" t="s">
        <v>61</v>
      </c>
      <c r="F22" s="16" t="s">
        <v>62</v>
      </c>
      <c r="G22" s="14" t="s">
        <v>22</v>
      </c>
      <c r="H22" s="16">
        <v>1</v>
      </c>
      <c r="I22" s="15">
        <v>1685110.68</v>
      </c>
      <c r="J22" s="14" t="s">
        <v>63</v>
      </c>
      <c r="K22" s="15" t="s">
        <v>16</v>
      </c>
    </row>
    <row r="23" spans="1:11" ht="41.4" x14ac:dyDescent="0.3">
      <c r="A23" s="18">
        <v>8</v>
      </c>
      <c r="B23" s="29" t="s">
        <v>64</v>
      </c>
      <c r="C23" s="19">
        <v>2150400</v>
      </c>
      <c r="D23" s="16" t="s">
        <v>65</v>
      </c>
      <c r="E23" s="16" t="s">
        <v>66</v>
      </c>
      <c r="F23" s="16" t="s">
        <v>67</v>
      </c>
      <c r="G23" s="14" t="s">
        <v>46</v>
      </c>
      <c r="H23" s="16">
        <v>2</v>
      </c>
      <c r="I23" s="19">
        <v>1075200</v>
      </c>
      <c r="J23" s="17" t="s">
        <v>47</v>
      </c>
      <c r="K23" s="15" t="s">
        <v>16</v>
      </c>
    </row>
    <row r="24" spans="1:11" ht="96.6" x14ac:dyDescent="0.3">
      <c r="A24" s="25">
        <v>9</v>
      </c>
      <c r="B24" s="28" t="s">
        <v>68</v>
      </c>
      <c r="C24" s="15">
        <v>35583333</v>
      </c>
      <c r="D24" s="16" t="s">
        <v>43</v>
      </c>
      <c r="E24" s="14" t="s">
        <v>69</v>
      </c>
      <c r="F24" s="14" t="s">
        <v>45</v>
      </c>
      <c r="G24" s="14" t="s">
        <v>31</v>
      </c>
      <c r="H24" s="14">
        <v>7</v>
      </c>
      <c r="I24" s="15">
        <v>5083333.33</v>
      </c>
      <c r="J24" s="14" t="s">
        <v>32</v>
      </c>
      <c r="K24" s="15" t="s">
        <v>16</v>
      </c>
    </row>
    <row r="25" spans="1:11" ht="69" x14ac:dyDescent="0.3">
      <c r="A25" s="16">
        <v>10</v>
      </c>
      <c r="B25" s="29" t="s">
        <v>70</v>
      </c>
      <c r="C25" s="19">
        <v>1780425</v>
      </c>
      <c r="D25" s="16" t="s">
        <v>71</v>
      </c>
      <c r="E25" s="16" t="s">
        <v>72</v>
      </c>
      <c r="F25" s="16" t="s">
        <v>73</v>
      </c>
      <c r="G25" s="16" t="s">
        <v>74</v>
      </c>
      <c r="H25" s="16">
        <v>1</v>
      </c>
      <c r="I25" s="19">
        <v>1780425</v>
      </c>
      <c r="J25" s="19" t="s">
        <v>15</v>
      </c>
      <c r="K25" s="15" t="s">
        <v>16</v>
      </c>
    </row>
    <row r="26" spans="1:11" ht="82.8" x14ac:dyDescent="0.3">
      <c r="A26" s="25">
        <v>11</v>
      </c>
      <c r="B26" s="29" t="s">
        <v>75</v>
      </c>
      <c r="C26" s="15">
        <v>1835000</v>
      </c>
      <c r="D26" s="16" t="s">
        <v>76</v>
      </c>
      <c r="E26" s="16" t="s">
        <v>77</v>
      </c>
      <c r="F26" s="16" t="s">
        <v>78</v>
      </c>
      <c r="G26" s="16" t="s">
        <v>79</v>
      </c>
      <c r="H26" s="16">
        <v>1</v>
      </c>
      <c r="I26" s="15">
        <v>1835000</v>
      </c>
      <c r="J26" s="15" t="s">
        <v>15</v>
      </c>
      <c r="K26" s="15" t="s">
        <v>16</v>
      </c>
    </row>
    <row r="27" spans="1:11" ht="55.2" x14ac:dyDescent="0.3">
      <c r="A27" s="25">
        <v>12</v>
      </c>
      <c r="B27" s="29" t="s">
        <v>80</v>
      </c>
      <c r="C27" s="15">
        <v>1850000</v>
      </c>
      <c r="D27" s="16" t="s">
        <v>81</v>
      </c>
      <c r="E27" s="16" t="s">
        <v>82</v>
      </c>
      <c r="F27" s="16" t="s">
        <v>83</v>
      </c>
      <c r="G27" s="16" t="s">
        <v>84</v>
      </c>
      <c r="H27" s="16">
        <v>1</v>
      </c>
      <c r="I27" s="15">
        <v>1850000</v>
      </c>
      <c r="J27" s="15" t="s">
        <v>18</v>
      </c>
      <c r="K27" s="15" t="s">
        <v>16</v>
      </c>
    </row>
    <row r="28" spans="1:11" ht="82.8" x14ac:dyDescent="0.3">
      <c r="A28" s="25">
        <v>13</v>
      </c>
      <c r="B28" s="29" t="s">
        <v>85</v>
      </c>
      <c r="C28" s="15">
        <v>1800000</v>
      </c>
      <c r="D28" s="16" t="s">
        <v>86</v>
      </c>
      <c r="E28" s="16" t="s">
        <v>87</v>
      </c>
      <c r="F28" s="16" t="s">
        <v>78</v>
      </c>
      <c r="G28" s="16" t="s">
        <v>88</v>
      </c>
      <c r="H28" s="16">
        <v>1</v>
      </c>
      <c r="I28" s="15">
        <v>1800000</v>
      </c>
      <c r="J28" s="15" t="s">
        <v>15</v>
      </c>
      <c r="K28" s="15" t="s">
        <v>16</v>
      </c>
    </row>
    <row r="29" spans="1:11" ht="82.8" x14ac:dyDescent="0.3">
      <c r="A29" s="25">
        <v>14</v>
      </c>
      <c r="B29" s="29" t="s">
        <v>89</v>
      </c>
      <c r="C29" s="15">
        <v>1945000</v>
      </c>
      <c r="D29" s="16" t="s">
        <v>90</v>
      </c>
      <c r="E29" s="16" t="s">
        <v>91</v>
      </c>
      <c r="F29" s="16" t="s">
        <v>92</v>
      </c>
      <c r="G29" s="16" t="s">
        <v>93</v>
      </c>
      <c r="H29" s="16">
        <v>1</v>
      </c>
      <c r="I29" s="15">
        <v>1945000</v>
      </c>
      <c r="J29" s="15" t="s">
        <v>18</v>
      </c>
      <c r="K29" s="15" t="s">
        <v>16</v>
      </c>
    </row>
    <row r="30" spans="1:11" ht="27.6" x14ac:dyDescent="0.3">
      <c r="A30" s="25">
        <v>15</v>
      </c>
      <c r="B30" s="29" t="s">
        <v>94</v>
      </c>
      <c r="C30" s="15">
        <v>1930013.51</v>
      </c>
      <c r="D30" s="16" t="s">
        <v>95</v>
      </c>
      <c r="E30" s="16" t="s">
        <v>134</v>
      </c>
      <c r="F30" s="16" t="s">
        <v>96</v>
      </c>
      <c r="G30" s="14" t="s">
        <v>97</v>
      </c>
      <c r="H30" s="16">
        <v>1</v>
      </c>
      <c r="I30" s="15">
        <v>1930013.51</v>
      </c>
      <c r="J30" s="15" t="s">
        <v>18</v>
      </c>
      <c r="K30" s="15" t="s">
        <v>16</v>
      </c>
    </row>
    <row r="31" spans="1:11" ht="48.75" customHeight="1" x14ac:dyDescent="0.3">
      <c r="A31" s="25">
        <v>16</v>
      </c>
      <c r="B31" s="29" t="s">
        <v>104</v>
      </c>
      <c r="C31" s="15">
        <v>4997000</v>
      </c>
      <c r="D31" s="16" t="s">
        <v>103</v>
      </c>
      <c r="E31" s="16" t="s">
        <v>52</v>
      </c>
      <c r="F31" s="16" t="s">
        <v>40</v>
      </c>
      <c r="G31" s="14" t="s">
        <v>105</v>
      </c>
      <c r="H31" s="16">
        <v>1</v>
      </c>
      <c r="I31" s="15">
        <v>4997000</v>
      </c>
      <c r="J31" s="14" t="s">
        <v>32</v>
      </c>
      <c r="K31" s="15" t="s">
        <v>16</v>
      </c>
    </row>
    <row r="32" spans="1:11" ht="31.5" customHeight="1" x14ac:dyDescent="0.3">
      <c r="A32" s="25">
        <v>17</v>
      </c>
      <c r="B32" s="29" t="s">
        <v>112</v>
      </c>
      <c r="C32" s="15">
        <v>1736000</v>
      </c>
      <c r="D32" s="16" t="s">
        <v>139</v>
      </c>
      <c r="E32" s="16" t="s">
        <v>133</v>
      </c>
      <c r="F32" s="16" t="s">
        <v>111</v>
      </c>
      <c r="G32" s="14" t="s">
        <v>22</v>
      </c>
      <c r="H32" s="16">
        <v>1</v>
      </c>
      <c r="I32" s="15">
        <f>C32</f>
        <v>1736000</v>
      </c>
      <c r="J32" s="14" t="s">
        <v>18</v>
      </c>
      <c r="K32" s="15" t="s">
        <v>16</v>
      </c>
    </row>
    <row r="33" spans="1:11" ht="23.25" customHeight="1" x14ac:dyDescent="0.3">
      <c r="A33" s="25">
        <v>18</v>
      </c>
      <c r="B33" s="29" t="s">
        <v>113</v>
      </c>
      <c r="C33" s="15">
        <v>1774085</v>
      </c>
      <c r="D33" s="16" t="s">
        <v>138</v>
      </c>
      <c r="E33" s="20" t="s">
        <v>132</v>
      </c>
      <c r="F33" s="16" t="s">
        <v>114</v>
      </c>
      <c r="G33" s="14" t="s">
        <v>22</v>
      </c>
      <c r="H33" s="16">
        <v>5</v>
      </c>
      <c r="I33" s="15">
        <v>8870425</v>
      </c>
      <c r="J33" s="14" t="s">
        <v>18</v>
      </c>
      <c r="K33" s="15" t="s">
        <v>16</v>
      </c>
    </row>
    <row r="34" spans="1:11" ht="24.75" customHeight="1" x14ac:dyDescent="0.3">
      <c r="A34" s="25">
        <v>19</v>
      </c>
      <c r="B34" s="29" t="s">
        <v>117</v>
      </c>
      <c r="C34" s="15">
        <v>1791000</v>
      </c>
      <c r="D34" s="16" t="s">
        <v>137</v>
      </c>
      <c r="E34" s="16" t="s">
        <v>131</v>
      </c>
      <c r="F34" s="16" t="s">
        <v>115</v>
      </c>
      <c r="G34" s="14" t="s">
        <v>116</v>
      </c>
      <c r="H34" s="16">
        <v>1</v>
      </c>
      <c r="I34" s="15">
        <f>C34</f>
        <v>1791000</v>
      </c>
      <c r="J34" s="14" t="s">
        <v>15</v>
      </c>
      <c r="K34" s="15" t="s">
        <v>16</v>
      </c>
    </row>
    <row r="35" spans="1:11" ht="28.5" customHeight="1" x14ac:dyDescent="0.3">
      <c r="A35" s="25">
        <v>20</v>
      </c>
      <c r="B35" s="29" t="s">
        <v>118</v>
      </c>
      <c r="C35" s="15">
        <v>1840000</v>
      </c>
      <c r="D35" s="16" t="s">
        <v>136</v>
      </c>
      <c r="E35" s="16" t="s">
        <v>130</v>
      </c>
      <c r="F35" s="16" t="s">
        <v>96</v>
      </c>
      <c r="G35" s="14" t="s">
        <v>119</v>
      </c>
      <c r="H35" s="16">
        <v>1</v>
      </c>
      <c r="I35" s="15">
        <v>1840000</v>
      </c>
      <c r="J35" s="14" t="s">
        <v>18</v>
      </c>
      <c r="K35" s="15" t="s">
        <v>16</v>
      </c>
    </row>
    <row r="36" spans="1:11" ht="25.5" customHeight="1" x14ac:dyDescent="0.3">
      <c r="A36" s="25">
        <v>21</v>
      </c>
      <c r="B36" s="29" t="s">
        <v>120</v>
      </c>
      <c r="C36" s="15">
        <v>1104450</v>
      </c>
      <c r="D36" s="16" t="s">
        <v>121</v>
      </c>
      <c r="E36" s="16" t="s">
        <v>122</v>
      </c>
      <c r="F36" s="16" t="s">
        <v>40</v>
      </c>
      <c r="G36" s="14" t="s">
        <v>124</v>
      </c>
      <c r="H36" s="16">
        <v>1</v>
      </c>
      <c r="I36" s="15">
        <f>C36</f>
        <v>1104450</v>
      </c>
      <c r="J36" s="17" t="s">
        <v>47</v>
      </c>
      <c r="K36" s="15" t="s">
        <v>16</v>
      </c>
    </row>
    <row r="37" spans="1:11" ht="33.75" customHeight="1" x14ac:dyDescent="0.3">
      <c r="A37" s="25">
        <v>22</v>
      </c>
      <c r="B37" s="29" t="s">
        <v>123</v>
      </c>
      <c r="C37" s="15">
        <v>1078056</v>
      </c>
      <c r="D37" s="16" t="s">
        <v>135</v>
      </c>
      <c r="E37" s="21" t="s">
        <v>129</v>
      </c>
      <c r="F37" s="16" t="s">
        <v>92</v>
      </c>
      <c r="G37" s="14" t="s">
        <v>124</v>
      </c>
      <c r="H37" s="16">
        <v>1</v>
      </c>
      <c r="I37" s="15">
        <f>C37</f>
        <v>1078056</v>
      </c>
      <c r="J37" s="17" t="s">
        <v>47</v>
      </c>
      <c r="K37" s="15" t="s">
        <v>16</v>
      </c>
    </row>
    <row r="38" spans="1:11" ht="64.5" customHeight="1" x14ac:dyDescent="0.25">
      <c r="A38" s="1"/>
      <c r="B38" s="2"/>
      <c r="C38" s="3"/>
      <c r="D38" s="2"/>
      <c r="E38" s="2"/>
      <c r="F38" s="2"/>
      <c r="G38" s="12"/>
      <c r="H38" s="2"/>
      <c r="I38" s="3"/>
      <c r="J38" s="1"/>
      <c r="K38" s="3"/>
    </row>
    <row r="39" spans="1:11" x14ac:dyDescent="0.3">
      <c r="A39" s="1"/>
      <c r="B39" s="2"/>
      <c r="C39" s="3"/>
      <c r="D39" s="2"/>
      <c r="E39" s="2"/>
      <c r="F39" s="2"/>
      <c r="G39" s="2" t="s">
        <v>128</v>
      </c>
      <c r="H39" s="2"/>
      <c r="I39" s="3"/>
      <c r="J39" s="3"/>
      <c r="K39" s="3"/>
    </row>
    <row r="40" spans="1:11" ht="25.5" customHeight="1" x14ac:dyDescent="0.3">
      <c r="A40" s="44" t="s">
        <v>98</v>
      </c>
      <c r="B40" s="44"/>
      <c r="C40" s="4">
        <f>AVERAGE(I23,I18,I17)</f>
        <v>1162297.2233333334</v>
      </c>
      <c r="G40" s="22">
        <f>(I17+I18+I23+I36+I37)/5</f>
        <v>1133879.534</v>
      </c>
      <c r="I40" s="5"/>
      <c r="J40" s="5"/>
    </row>
    <row r="41" spans="1:11" ht="26.25" customHeight="1" x14ac:dyDescent="0.3">
      <c r="A41" s="44" t="s">
        <v>108</v>
      </c>
      <c r="B41" s="44"/>
      <c r="C41" s="4">
        <f>AVERAGE(I28,I26,I25)</f>
        <v>1805141.6666666667</v>
      </c>
      <c r="G41" s="22">
        <f>(I25+I26+I34+I28)/4</f>
        <v>1801606.25</v>
      </c>
      <c r="I41" s="5"/>
      <c r="J41" s="5"/>
    </row>
    <row r="42" spans="1:11" ht="30" customHeight="1" x14ac:dyDescent="0.3">
      <c r="A42" s="44" t="s">
        <v>99</v>
      </c>
      <c r="B42" s="44"/>
      <c r="C42" s="4">
        <f>AVERAGE(I30,I29,I27)</f>
        <v>1908337.8366666667</v>
      </c>
      <c r="G42" s="22">
        <f>(I29+I30+I27)/3</f>
        <v>1908337.8366666667</v>
      </c>
      <c r="I42" s="5"/>
      <c r="J42" s="5"/>
    </row>
    <row r="43" spans="1:11" ht="27" customHeight="1" x14ac:dyDescent="0.3">
      <c r="A43" s="44" t="s">
        <v>100</v>
      </c>
      <c r="B43" s="44"/>
      <c r="C43" s="4">
        <f>AVERAGE(I14)</f>
        <v>2812250</v>
      </c>
      <c r="G43" s="23">
        <f>I13</f>
        <v>2838750</v>
      </c>
      <c r="I43" s="5"/>
      <c r="J43" s="5"/>
    </row>
    <row r="44" spans="1:11" ht="29.25" customHeight="1" x14ac:dyDescent="0.3">
      <c r="A44" s="44" t="s">
        <v>101</v>
      </c>
      <c r="B44" s="44"/>
      <c r="C44" s="4">
        <f>SUM(I13)</f>
        <v>2838750</v>
      </c>
      <c r="G44" s="23">
        <f>I14</f>
        <v>2812250</v>
      </c>
      <c r="I44" s="5"/>
      <c r="J44" s="5"/>
    </row>
    <row r="45" spans="1:11" ht="33" customHeight="1" x14ac:dyDescent="0.3">
      <c r="A45" s="44" t="s">
        <v>125</v>
      </c>
      <c r="B45" s="44"/>
      <c r="C45" s="4">
        <f>AVERAGE(I22,I21,I20,I16)</f>
        <v>2093462.67</v>
      </c>
      <c r="G45" s="22">
        <f>(I32+I22+I21+I20+I16+I33/5)/6</f>
        <v>1980655.9466666665</v>
      </c>
      <c r="I45" s="5"/>
      <c r="J45" s="5"/>
    </row>
    <row r="46" spans="1:11" ht="19.5" customHeight="1" x14ac:dyDescent="0.3">
      <c r="A46" s="44" t="s">
        <v>127</v>
      </c>
      <c r="B46" s="44"/>
      <c r="C46" s="4"/>
      <c r="G46" s="23">
        <f>I35</f>
        <v>1840000</v>
      </c>
      <c r="I46" s="5"/>
      <c r="J46" s="5"/>
    </row>
    <row r="47" spans="1:11" ht="34.5" customHeight="1" x14ac:dyDescent="0.3">
      <c r="A47" s="44" t="s">
        <v>126</v>
      </c>
      <c r="B47" s="44"/>
      <c r="C47" s="4">
        <f>AVERAGE(I31,I24,I19,I15)</f>
        <v>5173083.3324999996</v>
      </c>
      <c r="G47" s="22">
        <f>(I31+I15+I19)/3</f>
        <v>5203000</v>
      </c>
      <c r="I47" s="5"/>
      <c r="J47" s="5"/>
    </row>
    <row r="48" spans="1:11" ht="40.5" customHeight="1" x14ac:dyDescent="0.3">
      <c r="A48" s="45" t="s">
        <v>102</v>
      </c>
      <c r="B48" s="45"/>
      <c r="C48" s="46" t="s">
        <v>107</v>
      </c>
      <c r="D48" s="46"/>
      <c r="E48" s="46"/>
      <c r="I48" s="5"/>
      <c r="J48" s="5"/>
    </row>
  </sheetData>
  <mergeCells count="46">
    <mergeCell ref="A47:B47"/>
    <mergeCell ref="A48:B48"/>
    <mergeCell ref="A42:B42"/>
    <mergeCell ref="C48:E48"/>
    <mergeCell ref="A40:B40"/>
    <mergeCell ref="A41:B41"/>
    <mergeCell ref="A43:B43"/>
    <mergeCell ref="A44:B44"/>
    <mergeCell ref="A45:B45"/>
    <mergeCell ref="A46:B46"/>
    <mergeCell ref="F15:F17"/>
    <mergeCell ref="A13:A14"/>
    <mergeCell ref="B13:B14"/>
    <mergeCell ref="C13:C14"/>
    <mergeCell ref="D13:D14"/>
    <mergeCell ref="E13:E14"/>
    <mergeCell ref="F13:F14"/>
    <mergeCell ref="A15:A17"/>
    <mergeCell ref="B15:B17"/>
    <mergeCell ref="C15:C17"/>
    <mergeCell ref="D15:D17"/>
    <mergeCell ref="E15:E17"/>
    <mergeCell ref="A8:A9"/>
    <mergeCell ref="B8:B9"/>
    <mergeCell ref="C8:C9"/>
    <mergeCell ref="D8:D9"/>
    <mergeCell ref="E8:E9"/>
    <mergeCell ref="A5:A6"/>
    <mergeCell ref="B5:B6"/>
    <mergeCell ref="C5:C6"/>
    <mergeCell ref="D5:D6"/>
    <mergeCell ref="E5:E6"/>
    <mergeCell ref="F1:F3"/>
    <mergeCell ref="G1:K1"/>
    <mergeCell ref="G2:G3"/>
    <mergeCell ref="H2:H3"/>
    <mergeCell ref="F8:F9"/>
    <mergeCell ref="I2:I3"/>
    <mergeCell ref="J2:J3"/>
    <mergeCell ref="K2:K3"/>
    <mergeCell ref="F5:F6"/>
    <mergeCell ref="A1:A3"/>
    <mergeCell ref="B1:B3"/>
    <mergeCell ref="C1:C3"/>
    <mergeCell ref="D1:D3"/>
    <mergeCell ref="E1:E3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Айдарович Бикжанов</dc:creator>
  <cp:lastModifiedBy>Пользователь Windows</cp:lastModifiedBy>
  <cp:lastPrinted>2018-02-15T08:42:50Z</cp:lastPrinted>
  <dcterms:created xsi:type="dcterms:W3CDTF">2018-01-15T16:29:12Z</dcterms:created>
  <dcterms:modified xsi:type="dcterms:W3CDTF">2020-10-07T08:44:40Z</dcterms:modified>
</cp:coreProperties>
</file>